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65307" windowWidth="12935" windowHeight="7659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<sst xmlns="http://schemas.openxmlformats.org/spreadsheetml/2006/main" count="53" uniqueCount="48">
  <si>
    <t>VA2GU POLAR TO /FROM CARTESIAN COORDINATES</t>
  </si>
  <si>
    <t xml:space="preserve">MAGNITUDE </t>
  </si>
  <si>
    <t>CARTESIAN VALUE</t>
  </si>
  <si>
    <t xml:space="preserve"> </t>
  </si>
  <si>
    <t>J</t>
  </si>
  <si>
    <t>The following will convert polar voltages/currents i.e. 0.77amp@-135degrees</t>
  </si>
  <si>
    <t xml:space="preserve">So, have to multiply the degrees entered above, by pi/180 to ger the right nr of </t>
  </si>
  <si>
    <t>Note: the excel program uses radians (pi/180 degrees) for the trig. (sin/cos) functions</t>
  </si>
  <si>
    <t>to cartesian (rectangular) values ( -0.544-0.544J)</t>
  </si>
  <si>
    <t>ANGLE</t>
  </si>
  <si>
    <t>The following will convert cartesian numbers (impedance Z, current I,</t>
  </si>
  <si>
    <t>voltage V, etc) i.e. -46.7+49.1J to polar values (67.56 @ 133 degrees)</t>
  </si>
  <si>
    <t>&lt;</t>
  </si>
  <si>
    <t>@</t>
  </si>
  <si>
    <t>MAGNITUDE</t>
  </si>
  <si>
    <t>INPUTS</t>
  </si>
  <si>
    <t>OUTPUTS</t>
  </si>
  <si>
    <t>CURRENT/VOLT/Z</t>
  </si>
  <si>
    <t>CURRENT/VOLT/Z PHASE</t>
  </si>
  <si>
    <t>radians and obtain the rectangular values as used in array phasing formulas.</t>
  </si>
  <si>
    <t>REACTIVE ON Y AXIS (XL/XC)</t>
  </si>
  <si>
    <t>RESISTIVE ON X AXIS ( R )</t>
  </si>
  <si>
    <t xml:space="preserve">CALCULATING PARALLEL IMPEDANCES Z1=A+Bj AND Z2=C+Dj </t>
  </si>
  <si>
    <t>Z1 POLAR</t>
  </si>
  <si>
    <t>Z1 ANGLE</t>
  </si>
  <si>
    <t>Z2 POLAR</t>
  </si>
  <si>
    <t>Z2ANGLE</t>
  </si>
  <si>
    <t xml:space="preserve">Z1*Z2 </t>
  </si>
  <si>
    <t>Z1*Z2&lt;</t>
  </si>
  <si>
    <t>X SUM A,C</t>
  </si>
  <si>
    <t>Y SUM B,D</t>
  </si>
  <si>
    <t>Z1+Z2</t>
  </si>
  <si>
    <t>Z1+Z2 &lt;</t>
  </si>
  <si>
    <t>Z1//Z2 MAG</t>
  </si>
  <si>
    <t>Z1//Z2 &lt;</t>
  </si>
  <si>
    <t>Z1//Z2 RECT</t>
  </si>
  <si>
    <t>AND PARALLEL EQUIVALENT OF IMPEDANCES</t>
  </si>
  <si>
    <t>INTERMEDIATE CALC.</t>
  </si>
  <si>
    <t>POLAR TO CARTESIAN COORDINATES</t>
  </si>
  <si>
    <t>CARTESIAN TO POLAR COORDINATES</t>
  </si>
  <si>
    <t>X OR IMAG</t>
  </si>
  <si>
    <t>VALUE A (Z1)</t>
  </si>
  <si>
    <t>VALUE B (Z1)</t>
  </si>
  <si>
    <t>VALUE C (Z2)</t>
  </si>
  <si>
    <t>VALUE D (Z2)</t>
  </si>
  <si>
    <t>a+/-bj</t>
  </si>
  <si>
    <t>va2gu array phasing2.xls</t>
  </si>
  <si>
    <t>rev. 01r.0 JAN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</si>
</sst>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dd\ mmmm\,\ yyyy"/>
    <numFmt numFmtId="165" formatCode="00000"/>
    <numFmt numFmtId="166" formatCode="0.000"/>
    <numFmt numFmtId="167" formatCode="0.0"/>
    <numFmt numFmtId="168" formatCode="0.0000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10" fillId="0" borderId="0" xfId="0" applyFont="1" applyAlignment="1">
      <alignment/>
    </xf>
    <xf numFmtId="2" fontId="1" fillId="2" borderId="3" xfId="0" applyNumberFormat="1" applyFont="1" applyFill="1" applyBorder="1" applyAlignment="1">
      <alignment/>
    </xf>
    <xf numFmtId="168" fontId="1" fillId="0" borderId="4" xfId="0" applyNumberFormat="1" applyFont="1" applyBorder="1" applyAlignment="1">
      <alignment/>
    </xf>
    <xf numFmtId="2" fontId="1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1" fillId="2" borderId="5" xfId="0" applyNumberFormat="1" applyFont="1" applyFill="1" applyBorder="1" applyAlignment="1">
      <alignment horizontal="right"/>
    </xf>
    <xf numFmtId="0" fontId="7" fillId="2" borderId="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9" fillId="2" borderId="3" xfId="0" applyNumberFormat="1" applyFont="1" applyFill="1" applyBorder="1" applyAlignment="1">
      <alignment horizontal="right"/>
    </xf>
    <xf numFmtId="2" fontId="9" fillId="2" borderId="5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0" fontId="9" fillId="2" borderId="5" xfId="0" applyNumberFormat="1" applyFont="1" applyFill="1" applyBorder="1" applyAlignment="1">
      <alignment horizontal="center"/>
    </xf>
    <xf numFmtId="2" fontId="1" fillId="3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5" fillId="4" borderId="6" xfId="0" applyFont="1" applyFill="1" applyBorder="1" applyAlignment="1">
      <alignment/>
    </xf>
    <xf numFmtId="0" fontId="0" fillId="4" borderId="7" xfId="0" applyFill="1" applyBorder="1" applyAlignment="1">
      <alignment/>
    </xf>
    <xf numFmtId="0" fontId="1" fillId="2" borderId="5" xfId="0" applyFont="1" applyFill="1" applyBorder="1" applyAlignment="1">
      <alignment/>
    </xf>
    <xf numFmtId="167" fontId="1" fillId="2" borderId="5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B3" sqref="B3"/>
    </sheetView>
  </sheetViews>
  <sheetFormatPr defaultColWidth="9.140625" defaultRowHeight="12.75"/>
  <cols>
    <col min="1" max="1" width="9.57421875" style="0" customWidth="1"/>
    <col min="2" max="2" width="11.28125" style="0" customWidth="1"/>
    <col min="3" max="3" width="9.421875" style="0" customWidth="1"/>
    <col min="4" max="4" width="8.57421875" style="0" customWidth="1"/>
    <col min="5" max="5" width="10.28125" style="0" customWidth="1"/>
    <col min="6" max="6" width="2.00390625" style="0" customWidth="1"/>
    <col min="7" max="7" width="8.00390625" style="0" customWidth="1"/>
    <col min="8" max="8" width="3.00390625" style="0" customWidth="1"/>
    <col min="10" max="10" width="2.28125" style="0" customWidth="1"/>
  </cols>
  <sheetData>
    <row r="1" spans="1:3" ht="12.75">
      <c r="A1" s="14" t="s">
        <v>46</v>
      </c>
      <c r="C1" s="14" t="s">
        <v>47</v>
      </c>
    </row>
    <row r="2" ht="15">
      <c r="A2" s="5" t="s">
        <v>0</v>
      </c>
    </row>
    <row r="3" ht="15">
      <c r="A3" s="5" t="s">
        <v>36</v>
      </c>
    </row>
    <row r="5" spans="1:5" ht="12.75">
      <c r="A5" s="37" t="s">
        <v>38</v>
      </c>
      <c r="B5" s="38"/>
      <c r="C5" s="38"/>
      <c r="D5" s="38"/>
      <c r="E5" s="39"/>
    </row>
    <row r="7" ht="12.75">
      <c r="A7" s="3" t="s">
        <v>5</v>
      </c>
    </row>
    <row r="8" ht="12.75">
      <c r="A8" s="3" t="s">
        <v>8</v>
      </c>
    </row>
    <row r="9" ht="12.75" thickBot="1">
      <c r="A9" s="3"/>
    </row>
    <row r="10" spans="3:5" ht="14.25" thickBot="1" thickTop="1">
      <c r="C10" s="10" t="s">
        <v>15</v>
      </c>
      <c r="E10" s="11" t="s">
        <v>16</v>
      </c>
    </row>
    <row r="11" ht="13.5" thickTop="1">
      <c r="C11" s="12"/>
    </row>
    <row r="12" spans="1:5" ht="12.75">
      <c r="A12" s="8" t="s">
        <v>17</v>
      </c>
      <c r="B12" s="9"/>
      <c r="C12" s="13">
        <v>70</v>
      </c>
      <c r="E12" s="16">
        <f>C12*COS(RADIANS(C15))</f>
        <v>39.14350324295228</v>
      </c>
    </row>
    <row r="13" spans="1:3" ht="12.75">
      <c r="A13" s="8" t="s">
        <v>1</v>
      </c>
      <c r="C13" s="9"/>
    </row>
    <row r="14" spans="3:7" ht="12.75">
      <c r="C14" s="9"/>
      <c r="G14">
        <f>RADIANS(C15)</f>
        <v>0.9773843811168246</v>
      </c>
    </row>
    <row r="15" spans="1:7" ht="12.75">
      <c r="A15" s="8" t="s">
        <v>18</v>
      </c>
      <c r="B15" s="9"/>
      <c r="C15" s="13">
        <v>56</v>
      </c>
      <c r="E15" s="16">
        <f>C12*SIN(RADIANS(C15))</f>
        <v>58.03263007885292</v>
      </c>
      <c r="G15">
        <f>C15*(3.1415927/180)</f>
        <v>0.9773843955555556</v>
      </c>
    </row>
    <row r="16" ht="12.75" thickBot="1">
      <c r="C16" t="s">
        <v>3</v>
      </c>
    </row>
    <row r="17" spans="1:8" ht="18.75" thickBot="1" thickTop="1">
      <c r="A17" s="36" t="s">
        <v>2</v>
      </c>
      <c r="B17" s="7"/>
      <c r="C17" s="7"/>
      <c r="D17" s="7" t="s">
        <v>45</v>
      </c>
      <c r="E17" s="15">
        <f>E12</f>
        <v>39.14350324295228</v>
      </c>
      <c r="F17" s="22" t="str">
        <f>IF(E15&gt;0,"+","-")</f>
        <v>+</v>
      </c>
      <c r="G17" s="21">
        <f>ABS(E15)</f>
        <v>58.03263007885292</v>
      </c>
      <c r="H17" s="4" t="s">
        <v>4</v>
      </c>
    </row>
    <row r="18" ht="12.75" thickTop="1"/>
    <row r="20" spans="1:5" ht="12.75">
      <c r="A20" s="37" t="s">
        <v>39</v>
      </c>
      <c r="B20" s="38"/>
      <c r="C20" s="38"/>
      <c r="D20" s="38"/>
      <c r="E20" s="39"/>
    </row>
    <row r="22" ht="12.75">
      <c r="A22" s="3" t="s">
        <v>10</v>
      </c>
    </row>
    <row r="23" ht="12.75">
      <c r="A23" s="3" t="s">
        <v>11</v>
      </c>
    </row>
    <row r="24" ht="12.75" thickBot="1">
      <c r="A24" s="3"/>
    </row>
    <row r="25" spans="1:5" ht="14.25" thickBot="1" thickTop="1">
      <c r="A25" s="3"/>
      <c r="C25" s="10" t="s">
        <v>15</v>
      </c>
      <c r="E25" s="11" t="s">
        <v>16</v>
      </c>
    </row>
    <row r="26" ht="12.75" thickTop="1">
      <c r="C26" s="9"/>
    </row>
    <row r="27" spans="1:3" ht="12.75">
      <c r="A27" s="8" t="s">
        <v>21</v>
      </c>
      <c r="B27" s="9"/>
      <c r="C27" s="13">
        <v>84</v>
      </c>
    </row>
    <row r="28" spans="3:7" ht="12.75" thickBot="1">
      <c r="C28" s="9"/>
      <c r="E28" s="2" t="s">
        <v>14</v>
      </c>
      <c r="G28" s="2" t="s">
        <v>9</v>
      </c>
    </row>
    <row r="29" spans="3:8" ht="16.5" thickBot="1" thickTop="1">
      <c r="C29" s="9"/>
      <c r="E29" s="15">
        <f>SQRT(SUMSQ(C27,C30))</f>
        <v>87.09190547921202</v>
      </c>
      <c r="F29" s="33" t="s">
        <v>13</v>
      </c>
      <c r="G29" s="34">
        <f>DEGREES(ATAN2(C27,C30))</f>
        <v>15.312818360806306</v>
      </c>
      <c r="H29" s="35" t="s">
        <v>12</v>
      </c>
    </row>
    <row r="30" spans="1:5" ht="13.5" thickTop="1">
      <c r="A30" s="8" t="s">
        <v>20</v>
      </c>
      <c r="B30" s="9"/>
      <c r="C30" s="13">
        <v>23</v>
      </c>
      <c r="E30" s="18">
        <f>SQRT(SUMSQ(C27,C30))</f>
        <v>87.09190547921202</v>
      </c>
    </row>
    <row r="31" ht="12.75">
      <c r="E31" s="19">
        <f>DEGREES(ATAN2(C27,C30))</f>
        <v>15.312818360806306</v>
      </c>
    </row>
    <row r="34" spans="1:8" ht="13.5" thickBot="1">
      <c r="A34" s="37" t="s">
        <v>22</v>
      </c>
      <c r="B34" s="38"/>
      <c r="C34" s="38"/>
      <c r="D34" s="38"/>
      <c r="E34" s="38"/>
      <c r="F34" s="38"/>
      <c r="G34" s="38"/>
      <c r="H34" s="39"/>
    </row>
    <row r="35" spans="1:4" ht="13.5" thickBot="1">
      <c r="A35" s="6"/>
      <c r="C35" s="31" t="s">
        <v>37</v>
      </c>
      <c r="D35" s="32"/>
    </row>
    <row r="36" spans="2:5" ht="14.25" thickBot="1" thickTop="1">
      <c r="B36" s="10" t="s">
        <v>15</v>
      </c>
      <c r="C36" t="s">
        <v>23</v>
      </c>
      <c r="D36" s="29">
        <f>SQRT(SUMSQ(B37,B38))</f>
        <v>173.5641956164923</v>
      </c>
      <c r="E36" s="11" t="s">
        <v>16</v>
      </c>
    </row>
    <row r="37" spans="1:7" ht="13.5" thickTop="1">
      <c r="A37" s="8" t="s">
        <v>41</v>
      </c>
      <c r="B37" s="28">
        <v>-147.3</v>
      </c>
      <c r="C37" t="s">
        <v>24</v>
      </c>
      <c r="D37" s="29">
        <f>DEGREES(ATAN2(B37,B38))</f>
        <v>-148.06809979607374</v>
      </c>
      <c r="E37" s="6" t="s">
        <v>33</v>
      </c>
      <c r="G37" s="6">
        <f>D40/D44</f>
        <v>96.58006471645184</v>
      </c>
    </row>
    <row r="38" spans="1:7" ht="12.75">
      <c r="A38" s="8" t="s">
        <v>42</v>
      </c>
      <c r="B38" s="28">
        <v>-91.8</v>
      </c>
      <c r="C38" t="s">
        <v>25</v>
      </c>
      <c r="D38" s="29">
        <f>SQRT(SUMSQ(B39,B40))</f>
        <v>148.36350629450627</v>
      </c>
      <c r="E38" s="6" t="s">
        <v>34</v>
      </c>
      <c r="G38" s="20">
        <f>SUM(D41-D45)</f>
        <v>174.6822750654796</v>
      </c>
    </row>
    <row r="39" spans="1:4" ht="13.5" thickBot="1">
      <c r="A39" s="8" t="s">
        <v>43</v>
      </c>
      <c r="B39" s="28">
        <v>-119.3</v>
      </c>
      <c r="C39" t="s">
        <v>26</v>
      </c>
      <c r="D39" s="29">
        <f>DEGREES(ATAN2(B39,B40))</f>
        <v>143.5240142867742</v>
      </c>
    </row>
    <row r="40" spans="1:10" ht="16.5" thickBot="1" thickTop="1">
      <c r="A40" s="8" t="s">
        <v>44</v>
      </c>
      <c r="B40" s="28">
        <v>88.2</v>
      </c>
      <c r="C40" s="6" t="s">
        <v>27</v>
      </c>
      <c r="D40" s="20">
        <f>PRODUCT(D36,D38)</f>
        <v>25750.59262884837</v>
      </c>
      <c r="E40" s="6" t="s">
        <v>35</v>
      </c>
      <c r="G40" s="24">
        <f>G37*COS(RADIANS(G38))</f>
        <v>-96.16439135320303</v>
      </c>
      <c r="H40" s="27" t="str">
        <f>IF(I40&gt;0,"+"," ")</f>
        <v>+</v>
      </c>
      <c r="I40" s="25">
        <f>G37*SIN(RADIANS(G38))</f>
        <v>8.950907010020748</v>
      </c>
      <c r="J40" s="26" t="s">
        <v>4</v>
      </c>
    </row>
    <row r="41" spans="3:5" ht="13.5" thickTop="1">
      <c r="C41" s="6" t="s">
        <v>28</v>
      </c>
      <c r="D41" s="20">
        <f>SUM(D37,D39)</f>
        <v>-4.544085509299549</v>
      </c>
      <c r="E41" s="23"/>
    </row>
    <row r="42" spans="3:4" ht="12.75">
      <c r="C42" t="s">
        <v>29</v>
      </c>
      <c r="D42" s="30">
        <f>SUM(B37,B39)</f>
        <v>-266.6</v>
      </c>
    </row>
    <row r="43" spans="3:4" ht="12.75">
      <c r="C43" t="s">
        <v>30</v>
      </c>
      <c r="D43" s="30">
        <f>SUM(B38,B40)</f>
        <v>-3.5999999999999943</v>
      </c>
    </row>
    <row r="44" spans="3:4" ht="12.75">
      <c r="C44" s="6" t="s">
        <v>31</v>
      </c>
      <c r="D44" s="17">
        <f>SQRT(SUMSQ(D42,D43))</f>
        <v>266.6243049686206</v>
      </c>
    </row>
    <row r="45" spans="3:4" ht="12.75">
      <c r="C45" s="6" t="s">
        <v>32</v>
      </c>
      <c r="D45" s="17">
        <f>DEGREES(ATAN2(D42,D43))</f>
        <v>-179.22636057477914</v>
      </c>
    </row>
    <row r="47" ht="12.75">
      <c r="A47" s="1" t="s">
        <v>7</v>
      </c>
    </row>
    <row r="48" ht="12.75">
      <c r="A48" s="1" t="s">
        <v>6</v>
      </c>
    </row>
    <row r="49" ht="12.75">
      <c r="A49" s="1" t="s">
        <v>19</v>
      </c>
    </row>
    <row r="52" spans="6:7" ht="12.75">
      <c r="F52" s="40"/>
      <c r="G52" s="40"/>
    </row>
    <row r="53" spans="6:7" ht="12.75">
      <c r="F53" s="40"/>
      <c r="G53" s="40"/>
    </row>
    <row r="60" ht="12.75">
      <c r="A60" s="2" t="s">
        <v>40</v>
      </c>
    </row>
    <row r="61" ht="12.75">
      <c r="A61" s="41"/>
    </row>
  </sheetData>
  <printOptions/>
  <pageMargins left="0.75" right="0.75" top="1" bottom="1" header="0.5" footer="0.5"/>
  <pageSetup horizontalDpi="300" verticalDpi="300" orientation="portrait" r:id="rId1"/>
  <ignoredErrors>
    <ignoredError sqref="D37:D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Marco</cp:lastModifiedBy>
  <dcterms:created xsi:type="dcterms:W3CDTF">2010-02-25T18:01:51Z</dcterms:created>
  <dcterms:modified xsi:type="dcterms:W3CDTF">2011-03-07T06:18:28Z</dcterms:modified>
  <cp:category/>
  <cp:version/>
  <cp:contentType/>
  <cp:contentStatus/>
</cp:coreProperties>
</file>